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Q:\Dept\Comptroller\Financial Operations &amp; Reporting\Fixed Assets\ETF\ETF 24-25\ETF 24-25 Spending Summaries\December 2024\"/>
    </mc:Choice>
  </mc:AlternateContent>
  <xr:revisionPtr revIDLastSave="0" documentId="13_ncr:1_{C926E2BD-CE12-475C-A155-96141BC6F4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uals -to-dat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2" l="1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F30" i="2"/>
  <c r="E21" i="2"/>
  <c r="E30" i="2" s="1"/>
  <c r="D29" i="2"/>
  <c r="D28" i="2"/>
  <c r="D15" i="2"/>
  <c r="L30" i="2"/>
  <c r="M30" i="2" s="1"/>
  <c r="D30" i="2" l="1"/>
  <c r="I30" i="2"/>
  <c r="J30" i="2" s="1"/>
  <c r="F8" i="2" l="1"/>
  <c r="F7" i="2" l="1"/>
</calcChain>
</file>

<file path=xl/sharedStrings.xml><?xml version="1.0" encoding="utf-8"?>
<sst xmlns="http://schemas.openxmlformats.org/spreadsheetml/2006/main" count="58" uniqueCount="53">
  <si>
    <t>Purchase Req. Commitments &amp; Actual Spending</t>
  </si>
  <si>
    <t xml:space="preserve"> </t>
  </si>
  <si>
    <t xml:space="preserve">       ACTUAL %</t>
  </si>
  <si>
    <t>School</t>
  </si>
  <si>
    <t>PURCHASE REQS</t>
  </si>
  <si>
    <t>SPENDING</t>
  </si>
  <si>
    <t xml:space="preserve">                 $</t>
  </si>
  <si>
    <t xml:space="preserve">  % Budget</t>
  </si>
  <si>
    <t xml:space="preserve">                  $</t>
  </si>
  <si>
    <t>%  Budget</t>
  </si>
  <si>
    <t>VP Research</t>
  </si>
  <si>
    <t>Arts &amp; Sciences</t>
  </si>
  <si>
    <t>Notes</t>
  </si>
  <si>
    <t xml:space="preserve">Data Science </t>
  </si>
  <si>
    <t>Business</t>
  </si>
  <si>
    <t>Unit</t>
  </si>
  <si>
    <t>ITS</t>
  </si>
  <si>
    <t>AR</t>
  </si>
  <si>
    <t>MC</t>
  </si>
  <si>
    <t>NR</t>
  </si>
  <si>
    <t>EN</t>
  </si>
  <si>
    <t>RS</t>
  </si>
  <si>
    <t>CP</t>
  </si>
  <si>
    <t>AS</t>
  </si>
  <si>
    <t>MD</t>
  </si>
  <si>
    <t>BA</t>
  </si>
  <si>
    <t>DS</t>
  </si>
  <si>
    <t>PV-K</t>
  </si>
  <si>
    <t>School of Medicine</t>
  </si>
  <si>
    <t>School of Nursing</t>
  </si>
  <si>
    <t>Cont. &amp; Prof. Studies/SCPS</t>
  </si>
  <si>
    <t>McIntire School/Commerce</t>
  </si>
  <si>
    <t>PV-Kluge-Ruhe Museum</t>
  </si>
  <si>
    <t>Architecture School</t>
  </si>
  <si>
    <t>Batten School</t>
  </si>
  <si>
    <t>Engineering-SEAS</t>
  </si>
  <si>
    <t>Purchase Reqs</t>
  </si>
  <si>
    <t>Spending</t>
  </si>
  <si>
    <t>Unallocated Phase II ETF</t>
  </si>
  <si>
    <t xml:space="preserve">                                        </t>
  </si>
  <si>
    <t>ED</t>
  </si>
  <si>
    <t>Education</t>
  </si>
  <si>
    <t>ETF FY 24-25 Capital Equipment Progress Summary</t>
  </si>
  <si>
    <t>Phase I</t>
  </si>
  <si>
    <t>$</t>
  </si>
  <si>
    <t>As of December 5, 2024</t>
  </si>
  <si>
    <t>Phase II</t>
  </si>
  <si>
    <t>Allocation</t>
  </si>
  <si>
    <t>Total</t>
  </si>
  <si>
    <t>LB</t>
  </si>
  <si>
    <t>Library</t>
  </si>
  <si>
    <t>Reallocation</t>
  </si>
  <si>
    <t>of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</si>
</sst>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color rgb="FF3333FF"/>
      <name val="Arial"/>
      <family val="2"/>
    </font>
    <font>
      <b/>
      <sz val="9"/>
      <color rgb="FF3333FF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rgb="FF3333FF"/>
      <name val="Arial"/>
      <family val="2"/>
    </font>
    <font>
      <b/>
      <u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0"/>
      <name val="Arial"/>
      <family val="2"/>
    </font>
    <font>
      <sz val="9"/>
      <color rgb="FF0070C0"/>
      <name val="Arial"/>
      <family val="2"/>
    </font>
    <font>
      <b/>
      <u/>
      <sz val="10"/>
      <name val="Arial"/>
      <family val="2"/>
    </font>
    <font>
      <sz val="10"/>
      <color theme="0"/>
      <name val="Arial"/>
      <family val="2"/>
    </font>
    <font>
      <b/>
      <i/>
      <sz val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</cellStyleXfs>
  <cellXfs count="97">
    <xf numFmtId="0" fontId="0" fillId="0" borderId="0" xfId="0"/>
    <xf numFmtId="165" fontId="13" fillId="0" borderId="0" xfId="2" applyNumberFormat="1" applyFont="1" applyFill="1" applyBorder="1"/>
    <xf numFmtId="165" fontId="1" fillId="0" borderId="0" xfId="2" applyNumberFormat="1" applyFont="1" applyFill="1" applyBorder="1"/>
    <xf numFmtId="165" fontId="3" fillId="0" borderId="0" xfId="2" applyNumberFormat="1" applyFont="1"/>
    <xf numFmtId="0" fontId="3" fillId="0" borderId="0" xfId="3" applyFont="1"/>
    <xf numFmtId="40" fontId="3" fillId="0" borderId="0" xfId="3" applyNumberFormat="1" applyFont="1"/>
    <xf numFmtId="0" fontId="3" fillId="0" borderId="0" xfId="3" applyFont="1" applyAlignment="1">
      <alignment horizontal="center"/>
    </xf>
    <xf numFmtId="0" fontId="6" fillId="0" borderId="0" xfId="3" applyFont="1"/>
    <xf numFmtId="15" fontId="7" fillId="0" borderId="0" xfId="3" quotePrefix="1" applyNumberFormat="1" applyFont="1"/>
    <xf numFmtId="0" fontId="7" fillId="0" borderId="0" xfId="3" applyFont="1" applyAlignment="1">
      <alignment horizontal="center"/>
    </xf>
    <xf numFmtId="0" fontId="9" fillId="0" borderId="0" xfId="3" applyFont="1"/>
    <xf numFmtId="0" fontId="7" fillId="0" borderId="0" xfId="3" quotePrefix="1" applyFont="1"/>
    <xf numFmtId="15" fontId="8" fillId="0" borderId="0" xfId="3" quotePrefix="1" applyNumberFormat="1" applyFont="1"/>
    <xf numFmtId="0" fontId="3" fillId="0" borderId="0" xfId="3" applyFont="1" applyAlignment="1">
      <alignment horizontal="right"/>
    </xf>
    <xf numFmtId="9" fontId="7" fillId="0" borderId="0" xfId="3" applyNumberFormat="1" applyFont="1" applyAlignment="1">
      <alignment horizontal="center"/>
    </xf>
    <xf numFmtId="9" fontId="3" fillId="0" borderId="0" xfId="3" applyNumberFormat="1" applyFont="1" applyAlignment="1">
      <alignment horizontal="center"/>
    </xf>
    <xf numFmtId="9" fontId="11" fillId="0" borderId="0" xfId="3" applyNumberFormat="1" applyFont="1" applyAlignment="1">
      <alignment horizontal="center"/>
    </xf>
    <xf numFmtId="9" fontId="5" fillId="0" borderId="0" xfId="3" applyNumberFormat="1" applyFont="1"/>
    <xf numFmtId="4" fontId="3" fillId="0" borderId="0" xfId="3" applyNumberFormat="1" applyFont="1" applyAlignment="1">
      <alignment horizontal="center"/>
    </xf>
    <xf numFmtId="9" fontId="7" fillId="0" borderId="0" xfId="3" applyNumberFormat="1" applyFont="1"/>
    <xf numFmtId="0" fontId="7" fillId="0" borderId="0" xfId="3" applyFont="1"/>
    <xf numFmtId="40" fontId="7" fillId="0" borderId="0" xfId="3" applyNumberFormat="1" applyFont="1"/>
    <xf numFmtId="0" fontId="5" fillId="0" borderId="0" xfId="3" applyFont="1" applyAlignment="1">
      <alignment horizontal="center"/>
    </xf>
    <xf numFmtId="38" fontId="13" fillId="0" borderId="2" xfId="3" applyNumberFormat="1" applyFont="1" applyBorder="1"/>
    <xf numFmtId="38" fontId="3" fillId="0" borderId="0" xfId="3" applyNumberFormat="1" applyFont="1"/>
    <xf numFmtId="0" fontId="1" fillId="0" borderId="3" xfId="3" applyFont="1" applyBorder="1"/>
    <xf numFmtId="39" fontId="1" fillId="3" borderId="3" xfId="3" applyNumberFormat="1" applyFont="1" applyFill="1" applyBorder="1"/>
    <xf numFmtId="37" fontId="13" fillId="0" borderId="3" xfId="3" applyNumberFormat="1" applyFont="1" applyBorder="1"/>
    <xf numFmtId="0" fontId="1" fillId="0" borderId="0" xfId="3" applyFont="1" applyAlignment="1">
      <alignment horizontal="center"/>
    </xf>
    <xf numFmtId="0" fontId="1" fillId="0" borderId="0" xfId="3" applyFont="1"/>
    <xf numFmtId="39" fontId="1" fillId="0" borderId="0" xfId="3" applyNumberFormat="1" applyFont="1"/>
    <xf numFmtId="9" fontId="13" fillId="0" borderId="0" xfId="3" applyNumberFormat="1" applyFont="1"/>
    <xf numFmtId="9" fontId="15" fillId="0" borderId="0" xfId="3" applyNumberFormat="1" applyFont="1"/>
    <xf numFmtId="37" fontId="1" fillId="0" borderId="0" xfId="3" applyNumberFormat="1" applyFont="1"/>
    <xf numFmtId="38" fontId="13" fillId="0" borderId="0" xfId="3" applyNumberFormat="1" applyFont="1"/>
    <xf numFmtId="37" fontId="13" fillId="0" borderId="0" xfId="3" applyNumberFormat="1" applyFont="1"/>
    <xf numFmtId="0" fontId="16" fillId="4" borderId="0" xfId="3" applyFont="1" applyFill="1"/>
    <xf numFmtId="0" fontId="17" fillId="0" borderId="0" xfId="3" applyFont="1" applyAlignment="1">
      <alignment horizontal="center"/>
    </xf>
    <xf numFmtId="37" fontId="3" fillId="0" borderId="0" xfId="3" applyNumberFormat="1" applyFont="1"/>
    <xf numFmtId="39" fontId="3" fillId="0" borderId="0" xfId="3" applyNumberFormat="1" applyFont="1"/>
    <xf numFmtId="39" fontId="6" fillId="0" borderId="0" xfId="3" applyNumberFormat="1" applyFont="1"/>
    <xf numFmtId="43" fontId="3" fillId="0" borderId="0" xfId="3" applyNumberFormat="1" applyFont="1"/>
    <xf numFmtId="37" fontId="7" fillId="0" borderId="0" xfId="3" applyNumberFormat="1" applyFont="1"/>
    <xf numFmtId="9" fontId="3" fillId="0" borderId="0" xfId="3" applyNumberFormat="1" applyFont="1"/>
    <xf numFmtId="0" fontId="19" fillId="0" borderId="0" xfId="3" applyFont="1" applyAlignment="1">
      <alignment horizontal="center"/>
    </xf>
    <xf numFmtId="39" fontId="13" fillId="0" borderId="0" xfId="3" applyNumberFormat="1" applyFont="1"/>
    <xf numFmtId="0" fontId="10" fillId="2" borderId="0" xfId="3" applyFont="1" applyFill="1" applyAlignment="1">
      <alignment horizontal="center"/>
    </xf>
    <xf numFmtId="38" fontId="13" fillId="0" borderId="3" xfId="3" applyNumberFormat="1" applyFont="1" applyBorder="1"/>
    <xf numFmtId="0" fontId="3" fillId="3" borderId="0" xfId="3" applyFont="1" applyFill="1"/>
    <xf numFmtId="39" fontId="1" fillId="3" borderId="3" xfId="3" applyNumberFormat="1" applyFont="1" applyFill="1" applyBorder="1" applyAlignment="1">
      <alignment horizontal="center"/>
    </xf>
    <xf numFmtId="0" fontId="7" fillId="0" borderId="6" xfId="3" applyFont="1" applyBorder="1"/>
    <xf numFmtId="0" fontId="7" fillId="0" borderId="7" xfId="3" applyFont="1" applyBorder="1" applyAlignment="1">
      <alignment horizontal="center"/>
    </xf>
    <xf numFmtId="0" fontId="12" fillId="3" borderId="0" xfId="3" applyFont="1" applyFill="1"/>
    <xf numFmtId="0" fontId="7" fillId="0" borderId="6" xfId="3" quotePrefix="1" applyFont="1" applyBorder="1"/>
    <xf numFmtId="0" fontId="7" fillId="0" borderId="7" xfId="3" applyFont="1" applyBorder="1"/>
    <xf numFmtId="0" fontId="7" fillId="0" borderId="8" xfId="3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0" fontId="3" fillId="0" borderId="9" xfId="3" applyFont="1" applyBorder="1"/>
    <xf numFmtId="0" fontId="13" fillId="0" borderId="11" xfId="3" applyFont="1" applyBorder="1" applyAlignment="1">
      <alignment horizontal="center"/>
    </xf>
    <xf numFmtId="1" fontId="14" fillId="3" borderId="0" xfId="3" quotePrefix="1" applyNumberFormat="1" applyFont="1" applyFill="1" applyAlignment="1">
      <alignment horizontal="right"/>
    </xf>
    <xf numFmtId="9" fontId="13" fillId="0" borderId="12" xfId="3" applyNumberFormat="1" applyFont="1" applyBorder="1"/>
    <xf numFmtId="1" fontId="13" fillId="3" borderId="0" xfId="3" quotePrefix="1" applyNumberFormat="1" applyFont="1" applyFill="1" applyAlignment="1">
      <alignment horizontal="right"/>
    </xf>
    <xf numFmtId="0" fontId="1" fillId="0" borderId="13" xfId="3" applyFont="1" applyBorder="1" applyAlignment="1">
      <alignment horizontal="center"/>
    </xf>
    <xf numFmtId="0" fontId="1" fillId="0" borderId="14" xfId="3" applyFont="1" applyBorder="1"/>
    <xf numFmtId="39" fontId="1" fillId="3" borderId="14" xfId="3" applyNumberFormat="1" applyFont="1" applyFill="1" applyBorder="1"/>
    <xf numFmtId="9" fontId="13" fillId="0" borderId="14" xfId="3" applyNumberFormat="1" applyFont="1" applyBorder="1"/>
    <xf numFmtId="37" fontId="13" fillId="0" borderId="14" xfId="3" applyNumberFormat="1" applyFont="1" applyBorder="1"/>
    <xf numFmtId="0" fontId="3" fillId="3" borderId="10" xfId="3" applyFont="1" applyFill="1" applyBorder="1"/>
    <xf numFmtId="0" fontId="12" fillId="3" borderId="10" xfId="3" applyFont="1" applyFill="1" applyBorder="1"/>
    <xf numFmtId="37" fontId="13" fillId="0" borderId="1" xfId="2" applyNumberFormat="1" applyFont="1" applyFill="1" applyBorder="1"/>
    <xf numFmtId="0" fontId="1" fillId="0" borderId="0" xfId="3" applyFont="1" applyAlignment="1">
      <alignment horizontal="left"/>
    </xf>
    <xf numFmtId="3" fontId="13" fillId="0" borderId="0" xfId="3" applyNumberFormat="1" applyFont="1"/>
    <xf numFmtId="0" fontId="13" fillId="0" borderId="0" xfId="3" applyFont="1" applyAlignment="1">
      <alignment horizontal="center"/>
    </xf>
    <xf numFmtId="39" fontId="18" fillId="0" borderId="0" xfId="3" applyNumberFormat="1" applyFont="1"/>
    <xf numFmtId="9" fontId="8" fillId="0" borderId="0" xfId="3" applyNumberFormat="1" applyFont="1" applyAlignment="1">
      <alignment horizontal="center"/>
    </xf>
    <xf numFmtId="37" fontId="8" fillId="0" borderId="0" xfId="3" applyNumberFormat="1" applyFont="1" applyAlignment="1">
      <alignment horizontal="left"/>
    </xf>
    <xf numFmtId="1" fontId="14" fillId="3" borderId="15" xfId="3" quotePrefix="1" applyNumberFormat="1" applyFont="1" applyFill="1" applyBorder="1" applyAlignment="1">
      <alignment horizontal="right"/>
    </xf>
    <xf numFmtId="9" fontId="13" fillId="0" borderId="16" xfId="3" applyNumberFormat="1" applyFont="1" applyBorder="1"/>
    <xf numFmtId="165" fontId="13" fillId="0" borderId="3" xfId="2" applyNumberFormat="1" applyFont="1" applyFill="1" applyBorder="1"/>
    <xf numFmtId="165" fontId="13" fillId="0" borderId="14" xfId="2" applyNumberFormat="1" applyFont="1" applyFill="1" applyBorder="1"/>
    <xf numFmtId="0" fontId="3" fillId="0" borderId="17" xfId="3" applyFont="1" applyBorder="1"/>
    <xf numFmtId="0" fontId="3" fillId="0" borderId="18" xfId="3" applyFont="1" applyBorder="1"/>
    <xf numFmtId="0" fontId="2" fillId="0" borderId="0" xfId="3" applyFont="1" applyAlignment="1">
      <alignment horizontal="center"/>
    </xf>
    <xf numFmtId="164" fontId="4" fillId="0" borderId="0" xfId="3" applyNumberFormat="1" applyFont="1" applyAlignment="1">
      <alignment horizontal="center"/>
    </xf>
    <xf numFmtId="0" fontId="7" fillId="0" borderId="4" xfId="3" applyFont="1" applyBorder="1" applyAlignment="1">
      <alignment horizontal="center"/>
    </xf>
    <xf numFmtId="0" fontId="7" fillId="0" borderId="5" xfId="3" applyFont="1" applyBorder="1" applyAlignment="1">
      <alignment horizontal="center"/>
    </xf>
    <xf numFmtId="165" fontId="13" fillId="0" borderId="2" xfId="2" applyNumberFormat="1" applyFont="1" applyFill="1" applyBorder="1"/>
    <xf numFmtId="0" fontId="13" fillId="0" borderId="20" xfId="3" applyFont="1" applyBorder="1" applyAlignment="1">
      <alignment horizontal="center"/>
    </xf>
    <xf numFmtId="0" fontId="1" fillId="0" borderId="2" xfId="3" applyFont="1" applyBorder="1"/>
    <xf numFmtId="39" fontId="1" fillId="3" borderId="2" xfId="3" applyNumberFormat="1" applyFont="1" applyFill="1" applyBorder="1"/>
    <xf numFmtId="9" fontId="13" fillId="0" borderId="2" xfId="3" applyNumberFormat="1" applyFont="1" applyBorder="1"/>
    <xf numFmtId="37" fontId="13" fillId="0" borderId="2" xfId="3" applyNumberFormat="1" applyFont="1" applyBorder="1"/>
    <xf numFmtId="0" fontId="3" fillId="0" borderId="19" xfId="3" applyFont="1" applyBorder="1" applyAlignment="1">
      <alignment horizontal="center"/>
    </xf>
    <xf numFmtId="0" fontId="3" fillId="0" borderId="19" xfId="3" applyFont="1" applyBorder="1"/>
    <xf numFmtId="0" fontId="7" fillId="0" borderId="19" xfId="3" applyFont="1" applyBorder="1" applyAlignment="1">
      <alignment horizontal="center"/>
    </xf>
    <xf numFmtId="0" fontId="3" fillId="3" borderId="21" xfId="3" applyFont="1" applyFill="1" applyBorder="1"/>
    <xf numFmtId="0" fontId="6" fillId="3" borderId="21" xfId="3" applyFont="1" applyFill="1" applyBorder="1"/>
  </cellXfs>
  <cellStyles count="5">
    <cellStyle name="Comma 2" xfId="2" xr:uid="{00000000-0005-0000-0000-000000000000}"/>
    <cellStyle name="Normal" xfId="0" builtinId="0"/>
    <cellStyle name="Normal 2" xfId="3" xr:uid="{00000000-0005-0000-0000-000002000000}"/>
    <cellStyle name="Normal 2 2" xfId="4" xr:uid="{072B5B50-898E-4FEB-94C0-49741F780C8B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0"/>
  <sheetViews>
    <sheetView tabSelected="1" topLeftCell="A3" zoomScaleNormal="100" workbookViewId="0">
      <selection activeCell="I28" sqref="I28"/>
    </sheetView>
  </sheetViews>
  <sheetFormatPr defaultColWidth="9.109375" defaultRowHeight="11.4" x14ac:dyDescent="0.2"/>
  <cols>
    <col min="1" max="1" width="2.33203125" style="4" customWidth="1"/>
    <col min="2" max="2" width="12.5546875" style="6" customWidth="1"/>
    <col min="3" max="3" width="24" style="4" customWidth="1"/>
    <col min="4" max="7" width="13.109375" style="4" customWidth="1"/>
    <col min="8" max="8" width="0.77734375" style="4" customWidth="1"/>
    <col min="9" max="9" width="15.109375" style="4" customWidth="1"/>
    <col min="10" max="10" width="12.88671875" style="4" customWidth="1"/>
    <col min="11" max="11" width="0.88671875" style="7" customWidth="1"/>
    <col min="12" max="12" width="15.44140625" style="4" customWidth="1"/>
    <col min="13" max="13" width="12.88671875" style="4" customWidth="1"/>
    <col min="14" max="14" width="4.109375" style="4" customWidth="1"/>
    <col min="15" max="15" width="22.33203125" style="4" customWidth="1"/>
    <col min="16" max="16" width="17.44140625" style="5" customWidth="1"/>
    <col min="17" max="17" width="17" style="4" customWidth="1"/>
    <col min="18" max="16384" width="9.109375" style="4"/>
  </cols>
  <sheetData>
    <row r="1" spans="2:17" ht="16.5" customHeight="1" x14ac:dyDescent="0.3">
      <c r="B1" s="82" t="s">
        <v>42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2:17" ht="16.5" customHeight="1" x14ac:dyDescent="0.3">
      <c r="B2" s="82" t="s">
        <v>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2:17" ht="15" customHeight="1" x14ac:dyDescent="0.25">
      <c r="B3" s="83" t="s">
        <v>45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2:17" x14ac:dyDescent="0.2">
      <c r="B4" s="6" t="s">
        <v>39</v>
      </c>
    </row>
    <row r="5" spans="2:17" ht="16.5" customHeight="1" x14ac:dyDescent="0.25">
      <c r="O5" s="8"/>
    </row>
    <row r="6" spans="2:17" ht="16.5" customHeight="1" x14ac:dyDescent="0.25">
      <c r="B6" s="9"/>
      <c r="E6" s="14"/>
      <c r="F6" s="46" t="s">
        <v>2</v>
      </c>
      <c r="H6" s="11"/>
      <c r="K6" s="10"/>
      <c r="O6" s="12"/>
    </row>
    <row r="7" spans="2:17" ht="16.5" customHeight="1" x14ac:dyDescent="0.25">
      <c r="E7" s="14"/>
      <c r="F7" s="14">
        <f>+J30</f>
        <v>0.94172247796609587</v>
      </c>
      <c r="G7" s="19" t="s">
        <v>36</v>
      </c>
      <c r="K7" s="10"/>
      <c r="O7" s="14"/>
    </row>
    <row r="8" spans="2:17" ht="12" x14ac:dyDescent="0.25">
      <c r="B8" s="18"/>
      <c r="E8" s="14"/>
      <c r="F8" s="14">
        <f>+M30</f>
        <v>0.35480143971520117</v>
      </c>
      <c r="G8" s="19" t="s">
        <v>37</v>
      </c>
      <c r="K8" s="10"/>
      <c r="O8" s="14"/>
    </row>
    <row r="9" spans="2:17" ht="12" x14ac:dyDescent="0.25">
      <c r="B9" s="18"/>
      <c r="H9" s="13"/>
      <c r="I9" s="38"/>
      <c r="K9" s="10"/>
      <c r="L9" s="16"/>
      <c r="M9" s="17"/>
      <c r="O9" s="14"/>
    </row>
    <row r="10" spans="2:17" ht="13.2" x14ac:dyDescent="0.25">
      <c r="H10" s="13"/>
      <c r="I10" s="45"/>
      <c r="J10" s="30"/>
    </row>
    <row r="11" spans="2:17" ht="12.6" thickBot="1" x14ac:dyDescent="0.3">
      <c r="L11" s="4" t="s">
        <v>1</v>
      </c>
      <c r="Q11" s="20"/>
    </row>
    <row r="12" spans="2:17" ht="12" x14ac:dyDescent="0.25">
      <c r="B12" s="55" t="s">
        <v>14</v>
      </c>
      <c r="C12" s="55" t="s">
        <v>3</v>
      </c>
      <c r="D12" s="55" t="s">
        <v>43</v>
      </c>
      <c r="E12" s="55" t="s">
        <v>46</v>
      </c>
      <c r="F12" s="55" t="s">
        <v>51</v>
      </c>
      <c r="G12" s="55" t="s">
        <v>48</v>
      </c>
      <c r="H12" s="67"/>
      <c r="I12" s="84" t="s">
        <v>4</v>
      </c>
      <c r="J12" s="85"/>
      <c r="K12" s="68"/>
      <c r="L12" s="84" t="s">
        <v>5</v>
      </c>
      <c r="M12" s="85"/>
      <c r="O12" s="9"/>
      <c r="P12" s="21"/>
      <c r="Q12" s="9"/>
    </row>
    <row r="13" spans="2:17" ht="12" x14ac:dyDescent="0.25">
      <c r="B13" s="56" t="s">
        <v>15</v>
      </c>
      <c r="C13" s="57"/>
      <c r="D13" s="56" t="s">
        <v>47</v>
      </c>
      <c r="E13" s="56" t="s">
        <v>47</v>
      </c>
      <c r="F13" s="56" t="s">
        <v>52</v>
      </c>
      <c r="G13" s="56" t="s">
        <v>47</v>
      </c>
      <c r="H13" s="48"/>
      <c r="I13" s="53" t="s">
        <v>6</v>
      </c>
      <c r="J13" s="54" t="s">
        <v>7</v>
      </c>
      <c r="K13" s="52"/>
      <c r="L13" s="50" t="s">
        <v>8</v>
      </c>
      <c r="M13" s="51" t="s">
        <v>9</v>
      </c>
      <c r="O13" s="20"/>
      <c r="P13" s="21"/>
      <c r="Q13" s="22"/>
    </row>
    <row r="14" spans="2:17" ht="12" customHeight="1" x14ac:dyDescent="0.25">
      <c r="B14" s="92"/>
      <c r="C14" s="93"/>
      <c r="D14" s="94" t="s">
        <v>44</v>
      </c>
      <c r="E14" s="94" t="s">
        <v>44</v>
      </c>
      <c r="F14" s="94" t="s">
        <v>44</v>
      </c>
      <c r="G14" s="94"/>
      <c r="H14" s="95"/>
      <c r="I14" s="80"/>
      <c r="J14" s="81"/>
      <c r="K14" s="96"/>
      <c r="L14" s="80"/>
      <c r="M14" s="81"/>
    </row>
    <row r="15" spans="2:17" ht="13.2" x14ac:dyDescent="0.25">
      <c r="B15" s="87" t="s">
        <v>17</v>
      </c>
      <c r="C15" s="88" t="s">
        <v>33</v>
      </c>
      <c r="D15" s="86">
        <f>125970+84130+115000</f>
        <v>325100</v>
      </c>
      <c r="E15" s="86"/>
      <c r="F15" s="86"/>
      <c r="G15" s="86">
        <f>SUM(D15:F15)</f>
        <v>325100</v>
      </c>
      <c r="H15" s="89"/>
      <c r="I15" s="23">
        <v>256274</v>
      </c>
      <c r="J15" s="90">
        <f>+I15/G15</f>
        <v>0.78829283297446939</v>
      </c>
      <c r="K15" s="59"/>
      <c r="L15" s="91">
        <v>0</v>
      </c>
      <c r="M15" s="60">
        <f>+L15/G15</f>
        <v>0</v>
      </c>
      <c r="O15" s="24"/>
      <c r="P15" s="21"/>
      <c r="Q15" s="15"/>
    </row>
    <row r="16" spans="2:17" ht="13.2" x14ac:dyDescent="0.25">
      <c r="B16" s="58" t="s">
        <v>23</v>
      </c>
      <c r="C16" s="25" t="s">
        <v>11</v>
      </c>
      <c r="D16" s="78">
        <v>1864374</v>
      </c>
      <c r="E16" s="78">
        <v>53026</v>
      </c>
      <c r="F16" s="78"/>
      <c r="G16" s="86">
        <f t="shared" ref="G16:G29" si="0">SUM(D16:F16)</f>
        <v>1917400</v>
      </c>
      <c r="H16" s="26"/>
      <c r="I16" s="23">
        <v>1681284</v>
      </c>
      <c r="J16" s="90">
        <f t="shared" ref="J16:J28" si="1">+I16/G16</f>
        <v>0.87685615938249717</v>
      </c>
      <c r="K16" s="59"/>
      <c r="L16" s="27">
        <v>368709</v>
      </c>
      <c r="M16" s="60">
        <f t="shared" ref="M16:M28" si="2">+L16/G16</f>
        <v>0.19229633879211433</v>
      </c>
      <c r="O16" s="24"/>
      <c r="P16" s="21"/>
      <c r="Q16" s="15"/>
    </row>
    <row r="17" spans="2:17" ht="13.2" x14ac:dyDescent="0.25">
      <c r="B17" s="58" t="s">
        <v>25</v>
      </c>
      <c r="C17" s="25" t="s">
        <v>34</v>
      </c>
      <c r="D17" s="78">
        <v>58812</v>
      </c>
      <c r="E17" s="78"/>
      <c r="F17" s="78"/>
      <c r="G17" s="86">
        <f t="shared" si="0"/>
        <v>58812</v>
      </c>
      <c r="H17" s="26"/>
      <c r="I17" s="23">
        <v>56949</v>
      </c>
      <c r="J17" s="90">
        <f t="shared" si="1"/>
        <v>0.96832279126708831</v>
      </c>
      <c r="K17" s="59"/>
      <c r="L17" s="27">
        <v>41757</v>
      </c>
      <c r="M17" s="60">
        <f t="shared" si="2"/>
        <v>0.7100081615996735</v>
      </c>
      <c r="O17" s="24"/>
      <c r="P17" s="21"/>
      <c r="Q17" s="15"/>
    </row>
    <row r="18" spans="2:17" ht="13.2" x14ac:dyDescent="0.25">
      <c r="B18" s="58" t="s">
        <v>22</v>
      </c>
      <c r="C18" s="25" t="s">
        <v>30</v>
      </c>
      <c r="D18" s="78">
        <v>18576</v>
      </c>
      <c r="E18" s="78"/>
      <c r="F18" s="78"/>
      <c r="G18" s="86">
        <f t="shared" si="0"/>
        <v>18576</v>
      </c>
      <c r="H18" s="26"/>
      <c r="I18" s="23">
        <v>16722</v>
      </c>
      <c r="J18" s="90">
        <f t="shared" si="1"/>
        <v>0.90019379844961245</v>
      </c>
      <c r="K18" s="59"/>
      <c r="L18" s="27">
        <v>0</v>
      </c>
      <c r="M18" s="60">
        <f t="shared" si="2"/>
        <v>0</v>
      </c>
      <c r="O18" s="24"/>
      <c r="P18" s="21"/>
      <c r="Q18" s="15"/>
    </row>
    <row r="19" spans="2:17" ht="13.2" x14ac:dyDescent="0.25">
      <c r="B19" s="58" t="s">
        <v>40</v>
      </c>
      <c r="C19" s="25" t="s">
        <v>41</v>
      </c>
      <c r="D19" s="78">
        <v>776554</v>
      </c>
      <c r="E19" s="78"/>
      <c r="F19" s="78">
        <v>-84244</v>
      </c>
      <c r="G19" s="86">
        <f t="shared" si="0"/>
        <v>692310</v>
      </c>
      <c r="H19" s="26"/>
      <c r="I19" s="23">
        <v>692070</v>
      </c>
      <c r="J19" s="90">
        <f t="shared" si="1"/>
        <v>0.99965333448888505</v>
      </c>
      <c r="K19" s="59"/>
      <c r="L19" s="27">
        <v>332161</v>
      </c>
      <c r="M19" s="60">
        <f t="shared" si="2"/>
        <v>0.47978651182273835</v>
      </c>
      <c r="O19" s="24"/>
      <c r="P19" s="21"/>
      <c r="Q19" s="15"/>
    </row>
    <row r="20" spans="2:17" ht="13.2" x14ac:dyDescent="0.25">
      <c r="B20" s="58" t="s">
        <v>26</v>
      </c>
      <c r="C20" s="25" t="s">
        <v>13</v>
      </c>
      <c r="D20" s="78">
        <v>72027</v>
      </c>
      <c r="E20" s="78"/>
      <c r="F20" s="78"/>
      <c r="G20" s="86">
        <f t="shared" si="0"/>
        <v>72027</v>
      </c>
      <c r="H20" s="26"/>
      <c r="I20" s="23">
        <v>72027</v>
      </c>
      <c r="J20" s="90">
        <f t="shared" si="1"/>
        <v>1</v>
      </c>
      <c r="K20" s="59"/>
      <c r="L20" s="27">
        <v>10000</v>
      </c>
      <c r="M20" s="60">
        <f t="shared" si="2"/>
        <v>0.13883682507948408</v>
      </c>
      <c r="O20" s="24"/>
      <c r="P20" s="21"/>
      <c r="Q20" s="15"/>
    </row>
    <row r="21" spans="2:17" ht="13.2" x14ac:dyDescent="0.25">
      <c r="B21" s="58" t="s">
        <v>20</v>
      </c>
      <c r="C21" s="25" t="s">
        <v>35</v>
      </c>
      <c r="D21" s="78">
        <v>1128640</v>
      </c>
      <c r="E21" s="78">
        <f>237050</f>
        <v>237050</v>
      </c>
      <c r="F21" s="78">
        <v>84244</v>
      </c>
      <c r="G21" s="86">
        <f t="shared" si="0"/>
        <v>1449934</v>
      </c>
      <c r="H21" s="26"/>
      <c r="I21" s="23">
        <v>1254257</v>
      </c>
      <c r="J21" s="90">
        <f t="shared" si="1"/>
        <v>0.86504420201195364</v>
      </c>
      <c r="K21" s="59"/>
      <c r="L21" s="27">
        <v>915380</v>
      </c>
      <c r="M21" s="60">
        <f t="shared" si="2"/>
        <v>0.63132528790965659</v>
      </c>
      <c r="O21" s="24"/>
      <c r="P21" s="21"/>
      <c r="Q21" s="15"/>
    </row>
    <row r="22" spans="2:17" ht="13.2" x14ac:dyDescent="0.25">
      <c r="B22" s="58" t="s">
        <v>16</v>
      </c>
      <c r="C22" s="25" t="s">
        <v>16</v>
      </c>
      <c r="D22" s="78">
        <v>4503413</v>
      </c>
      <c r="E22" s="78"/>
      <c r="F22" s="78"/>
      <c r="G22" s="86">
        <f t="shared" si="0"/>
        <v>4503413</v>
      </c>
      <c r="H22" s="49"/>
      <c r="I22" s="23">
        <v>4503413</v>
      </c>
      <c r="J22" s="90">
        <f t="shared" si="1"/>
        <v>1</v>
      </c>
      <c r="K22" s="59"/>
      <c r="L22" s="27">
        <v>2633882</v>
      </c>
      <c r="M22" s="60">
        <f t="shared" si="2"/>
        <v>0.58486352462010482</v>
      </c>
      <c r="O22" s="24"/>
      <c r="P22" s="21"/>
      <c r="Q22" s="15"/>
    </row>
    <row r="23" spans="2:17" ht="13.2" x14ac:dyDescent="0.25">
      <c r="B23" s="58" t="s">
        <v>49</v>
      </c>
      <c r="C23" s="25" t="s">
        <v>50</v>
      </c>
      <c r="D23" s="78"/>
      <c r="E23" s="78">
        <v>56500</v>
      </c>
      <c r="F23" s="78"/>
      <c r="G23" s="86">
        <f t="shared" si="0"/>
        <v>56500</v>
      </c>
      <c r="H23" s="49"/>
      <c r="I23" s="23">
        <v>0</v>
      </c>
      <c r="J23" s="90">
        <f t="shared" si="1"/>
        <v>0</v>
      </c>
      <c r="K23" s="59"/>
      <c r="L23" s="27">
        <v>0</v>
      </c>
      <c r="M23" s="60">
        <f t="shared" si="2"/>
        <v>0</v>
      </c>
      <c r="O23" s="24"/>
      <c r="P23" s="21"/>
      <c r="Q23" s="15"/>
    </row>
    <row r="24" spans="2:17" ht="13.2" x14ac:dyDescent="0.25">
      <c r="B24" s="58" t="s">
        <v>18</v>
      </c>
      <c r="C24" s="25" t="s">
        <v>31</v>
      </c>
      <c r="D24" s="78">
        <v>143545</v>
      </c>
      <c r="E24" s="78">
        <v>200000</v>
      </c>
      <c r="F24" s="78"/>
      <c r="G24" s="86">
        <f t="shared" si="0"/>
        <v>343545</v>
      </c>
      <c r="H24" s="26"/>
      <c r="I24" s="23">
        <v>143545</v>
      </c>
      <c r="J24" s="90">
        <f t="shared" si="1"/>
        <v>0.41783463592833542</v>
      </c>
      <c r="K24" s="61"/>
      <c r="L24" s="27">
        <v>143545</v>
      </c>
      <c r="M24" s="60">
        <f t="shared" si="2"/>
        <v>0.41783463592833542</v>
      </c>
      <c r="O24" s="24"/>
      <c r="P24" s="21"/>
      <c r="Q24" s="15"/>
    </row>
    <row r="25" spans="2:17" ht="13.2" x14ac:dyDescent="0.25">
      <c r="B25" s="58" t="s">
        <v>27</v>
      </c>
      <c r="C25" s="25" t="s">
        <v>32</v>
      </c>
      <c r="D25" s="78">
        <v>72000</v>
      </c>
      <c r="E25" s="78"/>
      <c r="F25" s="78"/>
      <c r="G25" s="86">
        <f t="shared" si="0"/>
        <v>72000</v>
      </c>
      <c r="H25" s="26"/>
      <c r="I25" s="23">
        <v>71850</v>
      </c>
      <c r="J25" s="90">
        <f t="shared" si="1"/>
        <v>0.99791666666666667</v>
      </c>
      <c r="K25" s="59"/>
      <c r="L25" s="27">
        <v>0</v>
      </c>
      <c r="M25" s="60">
        <f t="shared" si="2"/>
        <v>0</v>
      </c>
      <c r="O25" s="24"/>
      <c r="P25" s="21"/>
      <c r="Q25" s="15"/>
    </row>
    <row r="26" spans="2:17" ht="13.2" x14ac:dyDescent="0.25">
      <c r="B26" s="58" t="s">
        <v>24</v>
      </c>
      <c r="C26" s="25" t="s">
        <v>28</v>
      </c>
      <c r="D26" s="78">
        <v>4691855</v>
      </c>
      <c r="E26" s="78">
        <v>200977</v>
      </c>
      <c r="F26" s="78"/>
      <c r="G26" s="86">
        <f t="shared" si="0"/>
        <v>4892832</v>
      </c>
      <c r="H26" s="26"/>
      <c r="I26" s="23">
        <v>4742134</v>
      </c>
      <c r="J26" s="90">
        <f t="shared" si="1"/>
        <v>0.96920025048887848</v>
      </c>
      <c r="K26" s="59"/>
      <c r="L26" s="27">
        <v>1058576</v>
      </c>
      <c r="M26" s="60">
        <f t="shared" si="2"/>
        <v>0.21635241103720709</v>
      </c>
      <c r="O26" s="24"/>
      <c r="P26" s="21"/>
      <c r="Q26" s="15"/>
    </row>
    <row r="27" spans="2:17" ht="13.2" x14ac:dyDescent="0.25">
      <c r="B27" s="58" t="s">
        <v>19</v>
      </c>
      <c r="C27" s="25" t="s">
        <v>29</v>
      </c>
      <c r="D27" s="78">
        <v>119647</v>
      </c>
      <c r="E27" s="78"/>
      <c r="F27" s="78"/>
      <c r="G27" s="86">
        <f t="shared" si="0"/>
        <v>119647</v>
      </c>
      <c r="H27" s="26"/>
      <c r="I27" s="47">
        <v>119655</v>
      </c>
      <c r="J27" s="90">
        <f t="shared" si="1"/>
        <v>1.0000668633563734</v>
      </c>
      <c r="K27" s="59"/>
      <c r="L27" s="27">
        <v>20465</v>
      </c>
      <c r="M27" s="60">
        <f t="shared" si="2"/>
        <v>0.17104482352252878</v>
      </c>
      <c r="O27" s="24"/>
      <c r="P27" s="21"/>
      <c r="Q27" s="15"/>
    </row>
    <row r="28" spans="2:17" ht="13.2" x14ac:dyDescent="0.25">
      <c r="B28" s="58" t="s">
        <v>21</v>
      </c>
      <c r="C28" s="25" t="s">
        <v>10</v>
      </c>
      <c r="D28" s="78">
        <f>25721+1100000</f>
        <v>1125721</v>
      </c>
      <c r="E28" s="78"/>
      <c r="F28" s="78"/>
      <c r="G28" s="86">
        <f t="shared" si="0"/>
        <v>1125721</v>
      </c>
      <c r="H28" s="26"/>
      <c r="I28" s="23">
        <v>1125721</v>
      </c>
      <c r="J28" s="90">
        <f t="shared" si="1"/>
        <v>1</v>
      </c>
      <c r="K28" s="59"/>
      <c r="L28" s="27">
        <v>27393</v>
      </c>
      <c r="M28" s="60">
        <f t="shared" si="2"/>
        <v>2.433373811095289E-2</v>
      </c>
      <c r="O28" s="24"/>
      <c r="P28" s="21"/>
      <c r="Q28" s="15"/>
    </row>
    <row r="29" spans="2:17" ht="13.8" thickBot="1" x14ac:dyDescent="0.3">
      <c r="B29" s="62"/>
      <c r="C29" s="63" t="s">
        <v>38</v>
      </c>
      <c r="D29" s="79">
        <f>972404-25721-84130-115000-747553</f>
        <v>0</v>
      </c>
      <c r="E29" s="79"/>
      <c r="F29" s="79"/>
      <c r="G29" s="79">
        <f t="shared" si="0"/>
        <v>0</v>
      </c>
      <c r="H29" s="64"/>
      <c r="I29" s="69"/>
      <c r="J29" s="65">
        <v>0</v>
      </c>
      <c r="K29" s="76"/>
      <c r="L29" s="66"/>
      <c r="M29" s="77">
        <v>0</v>
      </c>
      <c r="O29" s="24"/>
      <c r="P29" s="21"/>
      <c r="Q29" s="15"/>
    </row>
    <row r="30" spans="2:17" ht="13.2" x14ac:dyDescent="0.25">
      <c r="B30" s="28"/>
      <c r="C30" s="29"/>
      <c r="D30" s="1">
        <f>SUM(D15:D29)</f>
        <v>14900264</v>
      </c>
      <c r="E30" s="1">
        <f>SUM(E15:E29)</f>
        <v>747553</v>
      </c>
      <c r="F30" s="1">
        <f>SUM(F15:F29)</f>
        <v>0</v>
      </c>
      <c r="G30" s="1">
        <f>SUM(G15:G29)</f>
        <v>15647817</v>
      </c>
      <c r="H30" s="30"/>
      <c r="I30" s="34">
        <f>SUM(I15:I29)</f>
        <v>14735901</v>
      </c>
      <c r="J30" s="31">
        <f>+I30/G30</f>
        <v>0.94172247796609587</v>
      </c>
      <c r="K30" s="32"/>
      <c r="L30" s="35">
        <f>SUM(L15:L29)</f>
        <v>5551868</v>
      </c>
      <c r="M30" s="31">
        <f>+L30/G30</f>
        <v>0.35480143971520117</v>
      </c>
      <c r="N30" s="36"/>
      <c r="O30" s="24"/>
      <c r="P30" s="21"/>
      <c r="Q30" s="19"/>
    </row>
    <row r="31" spans="2:17" ht="13.2" x14ac:dyDescent="0.25">
      <c r="B31" s="28"/>
      <c r="C31" s="29"/>
      <c r="D31" s="1"/>
      <c r="E31" s="1"/>
      <c r="F31" s="1"/>
      <c r="G31" s="1"/>
      <c r="H31" s="30"/>
      <c r="I31" s="34"/>
      <c r="J31" s="31"/>
      <c r="K31" s="32"/>
      <c r="L31" s="35"/>
      <c r="M31" s="31"/>
      <c r="N31" s="36"/>
      <c r="O31" s="24"/>
      <c r="P31" s="21"/>
      <c r="Q31" s="19"/>
    </row>
    <row r="32" spans="2:17" ht="15" customHeight="1" x14ac:dyDescent="0.25">
      <c r="B32" s="37" t="s">
        <v>12</v>
      </c>
      <c r="D32" s="33"/>
      <c r="E32" s="33"/>
      <c r="F32" s="33"/>
      <c r="G32" s="33"/>
      <c r="H32" s="45"/>
      <c r="I32" s="71"/>
      <c r="J32" s="30"/>
      <c r="K32" s="73"/>
      <c r="L32" s="33"/>
      <c r="M32" s="31"/>
      <c r="O32" s="24"/>
      <c r="Q32" s="19"/>
    </row>
    <row r="33" spans="1:17" ht="15" customHeight="1" x14ac:dyDescent="0.25">
      <c r="A33" s="6"/>
      <c r="B33" s="70"/>
      <c r="C33" s="29"/>
      <c r="D33" s="33"/>
      <c r="E33" s="33"/>
      <c r="F33" s="33"/>
      <c r="G33" s="33"/>
      <c r="H33" s="45"/>
      <c r="I33" s="71"/>
      <c r="K33" s="73"/>
      <c r="L33" s="33"/>
      <c r="M33" s="31"/>
      <c r="O33" s="24"/>
      <c r="Q33" s="19"/>
    </row>
    <row r="34" spans="1:17" ht="15" customHeight="1" x14ac:dyDescent="0.25">
      <c r="B34" s="70"/>
      <c r="C34" s="29"/>
      <c r="D34" s="33"/>
      <c r="E34" s="33"/>
      <c r="F34" s="33"/>
      <c r="G34" s="33"/>
      <c r="H34" s="72"/>
      <c r="I34" s="71"/>
      <c r="J34" s="74"/>
      <c r="L34" s="75"/>
      <c r="M34" s="74"/>
      <c r="O34" s="24"/>
      <c r="Q34" s="19"/>
    </row>
    <row r="35" spans="1:17" ht="16.5" customHeight="1" x14ac:dyDescent="0.25">
      <c r="B35" s="2"/>
      <c r="D35" s="35"/>
      <c r="E35" s="35"/>
      <c r="F35" s="35"/>
      <c r="G35" s="35"/>
      <c r="H35" s="29"/>
      <c r="I35" s="71"/>
      <c r="L35" s="38"/>
      <c r="O35" s="24"/>
    </row>
    <row r="36" spans="1:17" ht="13.2" x14ac:dyDescent="0.25">
      <c r="D36" s="20"/>
      <c r="E36" s="20"/>
      <c r="F36" s="20"/>
      <c r="G36" s="20"/>
      <c r="H36" s="30"/>
      <c r="I36" s="33"/>
      <c r="J36" s="19"/>
      <c r="K36" s="40"/>
      <c r="L36" s="38"/>
      <c r="M36" s="41"/>
      <c r="O36" s="24"/>
      <c r="Q36" s="15"/>
    </row>
    <row r="37" spans="1:17" ht="12" x14ac:dyDescent="0.25">
      <c r="D37" s="20"/>
      <c r="E37" s="20"/>
      <c r="F37" s="20"/>
      <c r="G37" s="20"/>
      <c r="H37" s="39"/>
      <c r="I37" s="38"/>
      <c r="J37" s="19"/>
      <c r="K37" s="40"/>
      <c r="L37" s="38"/>
      <c r="M37" s="41"/>
      <c r="O37" s="24"/>
      <c r="Q37" s="15"/>
    </row>
    <row r="38" spans="1:17" ht="12" x14ac:dyDescent="0.25">
      <c r="D38" s="20"/>
      <c r="E38" s="20"/>
      <c r="F38" s="20"/>
      <c r="G38" s="20"/>
      <c r="H38" s="39"/>
      <c r="I38" s="38"/>
      <c r="J38" s="19"/>
      <c r="K38" s="40"/>
      <c r="L38" s="38"/>
      <c r="M38" s="41"/>
      <c r="O38" s="24"/>
      <c r="Q38" s="15"/>
    </row>
    <row r="39" spans="1:17" ht="12" x14ac:dyDescent="0.25">
      <c r="D39" s="20"/>
      <c r="E39" s="20"/>
      <c r="F39" s="20"/>
      <c r="G39" s="20"/>
      <c r="H39" s="39"/>
      <c r="I39" s="38"/>
      <c r="J39" s="19"/>
      <c r="K39" s="40"/>
      <c r="L39" s="38"/>
      <c r="M39" s="41"/>
      <c r="O39" s="24"/>
      <c r="Q39" s="15"/>
    </row>
    <row r="40" spans="1:17" ht="12" x14ac:dyDescent="0.25">
      <c r="D40" s="20"/>
      <c r="E40" s="20"/>
      <c r="F40" s="20"/>
      <c r="G40" s="20"/>
      <c r="H40" s="39"/>
      <c r="I40" s="38"/>
      <c r="J40" s="19"/>
      <c r="K40" s="40"/>
      <c r="L40" s="38"/>
      <c r="M40" s="41"/>
      <c r="O40" s="24"/>
      <c r="Q40" s="15"/>
    </row>
    <row r="41" spans="1:17" ht="12" x14ac:dyDescent="0.25">
      <c r="D41" s="20"/>
      <c r="E41" s="20"/>
      <c r="F41" s="20"/>
      <c r="G41" s="20"/>
      <c r="H41" s="39"/>
      <c r="I41" s="38"/>
      <c r="J41" s="19"/>
      <c r="K41" s="40"/>
      <c r="L41" s="38"/>
      <c r="M41" s="41"/>
      <c r="O41" s="24"/>
      <c r="Q41" s="15"/>
    </row>
    <row r="42" spans="1:17" ht="12" x14ac:dyDescent="0.25">
      <c r="D42" s="20"/>
      <c r="E42" s="20"/>
      <c r="F42" s="20"/>
      <c r="G42" s="20"/>
      <c r="H42" s="39"/>
      <c r="I42" s="38"/>
      <c r="J42" s="19"/>
      <c r="K42" s="40"/>
      <c r="L42" s="38"/>
      <c r="M42" s="41"/>
      <c r="O42" s="24"/>
      <c r="Q42" s="15"/>
    </row>
    <row r="43" spans="1:17" ht="12" x14ac:dyDescent="0.25">
      <c r="D43" s="20"/>
      <c r="E43" s="20"/>
      <c r="F43" s="20"/>
      <c r="G43" s="20"/>
      <c r="H43" s="39"/>
      <c r="I43" s="38"/>
      <c r="J43" s="19"/>
      <c r="K43" s="40"/>
      <c r="L43" s="38"/>
      <c r="M43" s="41"/>
      <c r="O43" s="24"/>
      <c r="Q43" s="15"/>
    </row>
    <row r="44" spans="1:17" ht="18" customHeight="1" x14ac:dyDescent="0.25">
      <c r="I44" s="38"/>
      <c r="J44" s="19"/>
      <c r="L44" s="42"/>
      <c r="M44" s="42"/>
      <c r="O44" s="24"/>
      <c r="Q44" s="19"/>
    </row>
    <row r="45" spans="1:17" ht="9.75" customHeight="1" x14ac:dyDescent="0.25">
      <c r="L45" s="38"/>
      <c r="M45" s="43"/>
      <c r="O45" s="24"/>
      <c r="Q45" s="19"/>
    </row>
    <row r="46" spans="1:17" ht="11.25" customHeight="1" x14ac:dyDescent="0.25">
      <c r="L46" s="38"/>
      <c r="M46" s="43"/>
      <c r="O46" s="5"/>
      <c r="Q46" s="19"/>
    </row>
    <row r="47" spans="1:17" ht="18.75" customHeight="1" x14ac:dyDescent="0.25">
      <c r="B47" s="9"/>
      <c r="L47" s="38"/>
      <c r="O47" s="5"/>
    </row>
    <row r="48" spans="1:17" ht="34.5" customHeight="1" x14ac:dyDescent="0.25">
      <c r="C48" s="20"/>
    </row>
    <row r="49" spans="2:17" ht="12" x14ac:dyDescent="0.25">
      <c r="I49" s="3"/>
      <c r="M49" s="19"/>
      <c r="Q49" s="19"/>
    </row>
    <row r="50" spans="2:17" x14ac:dyDescent="0.2">
      <c r="B50" s="44"/>
    </row>
  </sheetData>
  <sortState xmlns:xlrd2="http://schemas.microsoft.com/office/spreadsheetml/2017/richdata2" ref="B15:M28">
    <sortCondition ref="C15:C28"/>
  </sortState>
  <mergeCells count="5">
    <mergeCell ref="B1:M1"/>
    <mergeCell ref="B2:M2"/>
    <mergeCell ref="B3:M3"/>
    <mergeCell ref="I12:J12"/>
    <mergeCell ref="L12:M12"/>
  </mergeCells>
  <pageMargins left="0" right="0" top="0" bottom="0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Actuals -to-date</vt:lpstr>
    </vt:vector>
  </TitlesOfParts>
  <Company>University of Virginia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Gredler, Joyce Faulconer (jfg5d)</dc:creator>
  <cp:lastModifiedBy>Gredler, Joyce Faulconer (jfg5d)</cp:lastModifiedBy>
  <cp:lastPrinted>2024-12-05T16:54:03Z</cp:lastPrinted>
  <dcterms:created xsi:type="dcterms:W3CDTF">2020-03-10T18:03:58Z</dcterms:created>
  <dcterms:modified xsi:type="dcterms:W3CDTF">2024-12-05T20:10:52Z</dcterms:modified>
</cp:coreProperties>
</file>